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O:\02vliegfiles\2019\9 jul 2019 la fleche\"/>
    </mc:Choice>
  </mc:AlternateContent>
  <xr:revisionPtr revIDLastSave="0" documentId="13_ncr:1_{72762246-C8DA-4B79-A17F-B096BDC77C29}" xr6:coauthVersionLast="43" xr6:coauthVersionMax="43" xr10:uidLastSave="{00000000-0000-0000-0000-000000000000}"/>
  <bookViews>
    <workbookView xWindow="-120" yWindow="-120" windowWidth="25440" windowHeight="15540" xr2:uid="{00000000-000D-0000-FFFF-FFFF00000000}"/>
  </bookViews>
  <sheets>
    <sheet name="Blad1" sheetId="1" r:id="rId1"/>
    <sheet name="Blad2" sheetId="2" r:id="rId2"/>
  </sheets>
  <definedNames>
    <definedName name="_xlnm.Print_Area" localSheetId="0">Blad1!$A$1:$Y$56</definedName>
    <definedName name="naar">Blad1!$F$5:$F$29</definedName>
    <definedName name="pilot">Blad1!$L$6:$L$28</definedName>
    <definedName name="tabel">Blad1!$A$6:$X$28</definedName>
    <definedName name="tabel1">Blad1!$A$6:$X$11</definedName>
    <definedName name="tabel2">Blad1!$A$13:$X$20</definedName>
    <definedName name="tabel3">Blad1!$A$22:$W$27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6" i="1" l="1"/>
  <c r="O46" i="1"/>
  <c r="P46" i="1"/>
  <c r="P47" i="1"/>
  <c r="O47" i="1"/>
  <c r="N47" i="1"/>
  <c r="M47" i="1"/>
  <c r="P39" i="1"/>
  <c r="P40" i="1"/>
  <c r="P41" i="1"/>
  <c r="P42" i="1"/>
  <c r="P43" i="1"/>
  <c r="P45" i="1"/>
  <c r="P48" i="1"/>
  <c r="P49" i="1"/>
  <c r="P38" i="1"/>
  <c r="O39" i="1"/>
  <c r="O40" i="1"/>
  <c r="O41" i="1"/>
  <c r="O42" i="1"/>
  <c r="O43" i="1"/>
  <c r="O44" i="1"/>
  <c r="O45" i="1"/>
  <c r="O48" i="1"/>
  <c r="O49" i="1"/>
  <c r="O38" i="1"/>
  <c r="N38" i="1"/>
  <c r="M38" i="1"/>
  <c r="N48" i="1"/>
  <c r="M48" i="1"/>
  <c r="M46" i="1"/>
  <c r="U46" i="1"/>
  <c r="T46" i="1"/>
  <c r="S46" i="1"/>
  <c r="J40" i="1"/>
  <c r="M40" i="1"/>
  <c r="N40" i="1"/>
  <c r="R40" i="1"/>
  <c r="S40" i="1"/>
  <c r="T40" i="1"/>
  <c r="U40" i="1"/>
  <c r="Y25" i="1"/>
  <c r="D24" i="1"/>
  <c r="A24" i="1"/>
  <c r="Y18" i="1"/>
  <c r="W18" i="1"/>
  <c r="W16" i="1"/>
  <c r="A18" i="1"/>
  <c r="S18" i="1"/>
  <c r="A16" i="1"/>
  <c r="S16" i="1"/>
  <c r="A19" i="1"/>
  <c r="D18" i="1"/>
  <c r="D19" i="1"/>
  <c r="D16" i="1"/>
  <c r="D17" i="1"/>
  <c r="A17" i="1"/>
  <c r="S19" i="1"/>
  <c r="W19" i="1"/>
  <c r="S14" i="1"/>
  <c r="A15" i="1"/>
  <c r="S15" i="1"/>
  <c r="S17" i="1"/>
  <c r="W14" i="1"/>
  <c r="W15" i="1"/>
  <c r="W17" i="1"/>
  <c r="D15" i="1"/>
  <c r="N39" i="1"/>
  <c r="M39" i="1"/>
  <c r="J42" i="1"/>
  <c r="N42" i="1"/>
  <c r="M42" i="1"/>
  <c r="J49" i="1"/>
  <c r="N49" i="1"/>
  <c r="M49" i="1"/>
  <c r="N45" i="1"/>
  <c r="M45" i="1"/>
  <c r="N44" i="1"/>
  <c r="M44" i="1"/>
  <c r="J41" i="1"/>
  <c r="N41" i="1"/>
  <c r="M41" i="1"/>
  <c r="N43" i="1"/>
  <c r="M43" i="1"/>
  <c r="Y9" i="1"/>
  <c r="S24" i="1"/>
  <c r="A25" i="1"/>
  <c r="S25" i="1"/>
  <c r="W24" i="1"/>
  <c r="W25" i="1"/>
  <c r="D25" i="1"/>
  <c r="A8" i="1"/>
  <c r="S8" i="1"/>
  <c r="A9" i="1"/>
  <c r="S9" i="1"/>
  <c r="A10" i="1"/>
  <c r="S10" i="1"/>
  <c r="W8" i="1"/>
  <c r="W9" i="1"/>
  <c r="W10" i="1"/>
  <c r="W7" i="1"/>
  <c r="D8" i="1"/>
  <c r="U41" i="1"/>
  <c r="U45" i="1"/>
  <c r="U49" i="1"/>
  <c r="U42" i="1"/>
  <c r="U47" i="1"/>
  <c r="U44" i="1"/>
  <c r="U39" i="1"/>
  <c r="T44" i="1"/>
  <c r="T39" i="1"/>
  <c r="T41" i="1"/>
  <c r="T45" i="1"/>
  <c r="T49" i="1"/>
  <c r="T42" i="1"/>
  <c r="T47" i="1"/>
  <c r="S41" i="1"/>
  <c r="S45" i="1"/>
  <c r="S49" i="1"/>
  <c r="S42" i="1"/>
  <c r="S47" i="1"/>
  <c r="S44" i="1"/>
  <c r="S39" i="1"/>
  <c r="R47" i="1"/>
  <c r="M31" i="1"/>
  <c r="O33" i="1"/>
  <c r="O32" i="1"/>
  <c r="O31" i="1"/>
  <c r="Q33" i="1"/>
  <c r="Q32" i="1"/>
  <c r="Q31" i="1"/>
  <c r="Q30" i="1"/>
  <c r="O30" i="1"/>
  <c r="M33" i="1"/>
  <c r="M32" i="1"/>
  <c r="M30" i="1"/>
  <c r="D10" i="1"/>
  <c r="D9" i="1"/>
  <c r="S31" i="1"/>
  <c r="S32" i="1"/>
  <c r="S33" i="1"/>
  <c r="S30" i="1"/>
  <c r="W23" i="1"/>
  <c r="S23" i="1"/>
  <c r="S7" i="1"/>
  <c r="U43" i="1"/>
  <c r="T43" i="1"/>
  <c r="S43" i="1"/>
  <c r="R43" i="1"/>
  <c r="R41" i="1"/>
  <c r="R44" i="1"/>
  <c r="R45" i="1"/>
  <c r="R49" i="1"/>
  <c r="R42" i="1"/>
  <c r="R39" i="1"/>
  <c r="R46" i="1"/>
  <c r="R48" i="1"/>
  <c r="R38" i="1"/>
  <c r="S48" i="1"/>
  <c r="S38" i="1"/>
  <c r="T48" i="1"/>
  <c r="T38" i="1"/>
  <c r="U48" i="1"/>
  <c r="U38" i="1"/>
</calcChain>
</file>

<file path=xl/sharedStrings.xml><?xml version="1.0" encoding="utf-8"?>
<sst xmlns="http://schemas.openxmlformats.org/spreadsheetml/2006/main" count="278" uniqueCount="100">
  <si>
    <t>leg</t>
  </si>
  <si>
    <t>rotterdam</t>
  </si>
  <si>
    <t>afstand</t>
  </si>
  <si>
    <t>duur</t>
  </si>
  <si>
    <t>co pilot</t>
  </si>
  <si>
    <t>EHRD</t>
  </si>
  <si>
    <t>A</t>
  </si>
  <si>
    <t>B</t>
  </si>
  <si>
    <t>VLIEGTIJD</t>
  </si>
  <si>
    <t>+</t>
  </si>
  <si>
    <t>=</t>
  </si>
  <si>
    <t>DAG 1</t>
  </si>
  <si>
    <t>DAG 2</t>
  </si>
  <si>
    <t>dieppe</t>
  </si>
  <si>
    <t>la fleche</t>
  </si>
  <si>
    <t>LFAL</t>
  </si>
  <si>
    <t>La fleche</t>
  </si>
  <si>
    <t>deauville</t>
  </si>
  <si>
    <t>dag 1</t>
  </si>
  <si>
    <t>dag 3</t>
  </si>
  <si>
    <t>dag 2</t>
  </si>
  <si>
    <t>kortrijk</t>
  </si>
  <si>
    <t>DAG 3</t>
  </si>
  <si>
    <t>van</t>
  </si>
  <si>
    <t>naar</t>
  </si>
  <si>
    <t>vertrek</t>
  </si>
  <si>
    <t>aankomst</t>
  </si>
  <si>
    <t>---------&gt;</t>
  </si>
  <si>
    <t>kosten ---&gt;</t>
  </si>
  <si>
    <t>tarief</t>
  </si>
  <si>
    <t>veld</t>
  </si>
  <si>
    <t>tijd</t>
  </si>
  <si>
    <t>LT</t>
  </si>
  <si>
    <t>mogelijke veldjes voor dag 2</t>
  </si>
  <si>
    <t>Blois</t>
  </si>
  <si>
    <t>LFOQ</t>
  </si>
  <si>
    <t>jet met carte</t>
  </si>
  <si>
    <t>Tours val de loire</t>
  </si>
  <si>
    <t>LFOT</t>
  </si>
  <si>
    <t>jet A-1</t>
  </si>
  <si>
    <t>cash</t>
  </si>
  <si>
    <t>Saumur</t>
  </si>
  <si>
    <t>LFOD</t>
  </si>
  <si>
    <t>Angers</t>
  </si>
  <si>
    <t>LFJR</t>
  </si>
  <si>
    <t>Laval</t>
  </si>
  <si>
    <t>LFOV</t>
  </si>
  <si>
    <t>KIST 2</t>
  </si>
  <si>
    <t>C</t>
  </si>
  <si>
    <t>D</t>
  </si>
  <si>
    <t>KIST 1</t>
  </si>
  <si>
    <t>pilots</t>
  </si>
  <si>
    <t xml:space="preserve">C </t>
  </si>
  <si>
    <t>Totaal</t>
  </si>
  <si>
    <t>landingen----&gt;</t>
  </si>
  <si>
    <t>LFAT</t>
  </si>
  <si>
    <t>le touquet</t>
  </si>
  <si>
    <t>pilot flying1</t>
  </si>
  <si>
    <t>pilot flying2</t>
  </si>
  <si>
    <t>Cholet</t>
  </si>
  <si>
    <t>Poitiers</t>
  </si>
  <si>
    <t>LFBI</t>
  </si>
  <si>
    <t>Mortangne</t>
  </si>
  <si>
    <t>LFAX</t>
  </si>
  <si>
    <t>LFOU</t>
  </si>
  <si>
    <t>--</t>
  </si>
  <si>
    <t>Le Mans</t>
  </si>
  <si>
    <t>LFRM</t>
  </si>
  <si>
    <t>PH - SVT</t>
  </si>
  <si>
    <t>uitwijk</t>
  </si>
  <si>
    <t>dieppe  LFAB</t>
  </si>
  <si>
    <t>Le Mans LFRM</t>
  </si>
  <si>
    <t>Ancenis LFFI</t>
  </si>
  <si>
    <t>le mans LFRM</t>
  </si>
  <si>
    <t>Seppe EHSE</t>
  </si>
  <si>
    <t>Tanken</t>
  </si>
  <si>
    <t xml:space="preserve"> </t>
  </si>
  <si>
    <t>La Fleche 2019</t>
  </si>
  <si>
    <t>9 - 11 juli 2019</t>
  </si>
  <si>
    <t>le havre</t>
  </si>
  <si>
    <t>EBOS</t>
  </si>
  <si>
    <t>LFOH</t>
  </si>
  <si>
    <t>Oostende</t>
  </si>
  <si>
    <t>deauville LFRG</t>
  </si>
  <si>
    <t>Kortrijk EBKT</t>
  </si>
  <si>
    <t>la fleche LFAL</t>
  </si>
  <si>
    <t>ACTUAL</t>
  </si>
  <si>
    <t>PH - VSY</t>
  </si>
  <si>
    <t>EHMZ</t>
  </si>
  <si>
    <t>MiddenZeeland</t>
  </si>
  <si>
    <t>Oostende EBOS</t>
  </si>
  <si>
    <t>LFTQ</t>
  </si>
  <si>
    <t>LFER</t>
  </si>
  <si>
    <t>6A</t>
  </si>
  <si>
    <t>Chateaubriand</t>
  </si>
  <si>
    <t>Redon</t>
  </si>
  <si>
    <t>Ancenis</t>
  </si>
  <si>
    <t>LFFI</t>
  </si>
  <si>
    <t>Angers LFFI</t>
  </si>
  <si>
    <t xml:space="preserve">Tanken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</si>
</sst>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0" fontId="0" fillId="2" borderId="0" xfId="0" applyNumberForma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20" fontId="0" fillId="0" borderId="0" xfId="0" applyNumberFormat="1" applyFill="1" applyAlignment="1">
      <alignment horizontal="left"/>
    </xf>
    <xf numFmtId="20" fontId="0" fillId="0" borderId="0" xfId="0" applyNumberFormat="1" applyAlignment="1">
      <alignment horizontal="left"/>
    </xf>
    <xf numFmtId="164" fontId="0" fillId="0" borderId="0" xfId="0" quotePrefix="1" applyNumberFormat="1" applyFill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1" fillId="0" borderId="0" xfId="0" applyFont="1"/>
    <xf numFmtId="16" fontId="0" fillId="2" borderId="0" xfId="0" applyNumberFormat="1" applyFill="1" applyAlignment="1">
      <alignment horizontal="center"/>
    </xf>
    <xf numFmtId="0" fontId="0" fillId="2" borderId="3" xfId="0" applyFill="1" applyBorder="1"/>
    <xf numFmtId="16" fontId="0" fillId="2" borderId="1" xfId="0" applyNumberFormat="1" applyFill="1" applyBorder="1"/>
    <xf numFmtId="0" fontId="2" fillId="0" borderId="0" xfId="0" applyFont="1"/>
    <xf numFmtId="0" fontId="0" fillId="2" borderId="4" xfId="0" applyFill="1" applyBorder="1"/>
    <xf numFmtId="0" fontId="0" fillId="2" borderId="5" xfId="0" applyFill="1" applyBorder="1"/>
    <xf numFmtId="0" fontId="0" fillId="0" borderId="4" xfId="0" applyBorder="1"/>
    <xf numFmtId="0" fontId="0" fillId="0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/>
    <xf numFmtId="0" fontId="0" fillId="0" borderId="0" xfId="0" applyAlignment="1"/>
    <xf numFmtId="0" fontId="0" fillId="2" borderId="0" xfId="0" applyFill="1" applyAlignment="1"/>
    <xf numFmtId="0" fontId="3" fillId="0" borderId="0" xfId="0" applyFont="1"/>
    <xf numFmtId="164" fontId="0" fillId="0" borderId="0" xfId="0" quotePrefix="1" applyNumberFormat="1" applyFill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4" fillId="0" borderId="0" xfId="0" applyFont="1"/>
    <xf numFmtId="0" fontId="0" fillId="0" borderId="0" xfId="0" applyFont="1" applyAlignment="1"/>
    <xf numFmtId="16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20" fontId="0" fillId="0" borderId="0" xfId="0" applyNumberFormat="1" applyFill="1" applyBorder="1" applyAlignment="1">
      <alignment horizontal="center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zoomScale="80" zoomScaleNormal="80" workbookViewId="0">
      <selection activeCell="W33" sqref="W33"/>
    </sheetView>
  </sheetViews>
  <sheetFormatPr defaultRowHeight="15" x14ac:dyDescent="0.25"/>
  <cols>
    <col min="5" max="5" width="5.7109375" customWidth="1"/>
    <col min="7" max="7" width="6.85546875" customWidth="1"/>
    <col min="9" max="9" width="5.85546875" customWidth="1"/>
    <col min="10" max="10" width="10.140625" customWidth="1"/>
    <col min="11" max="11" width="17.42578125" customWidth="1"/>
    <col min="12" max="13" width="10.5703125" bestFit="1" customWidth="1"/>
    <col min="15" max="18" width="10.7109375" customWidth="1"/>
    <col min="21" max="21" width="6.7109375" customWidth="1"/>
  </cols>
  <sheetData>
    <row r="1" spans="1:29" x14ac:dyDescent="0.25">
      <c r="Z1" t="s">
        <v>57</v>
      </c>
      <c r="AA1" t="s">
        <v>57</v>
      </c>
      <c r="AB1" t="s">
        <v>57</v>
      </c>
      <c r="AC1" t="s">
        <v>57</v>
      </c>
    </row>
    <row r="2" spans="1:29" ht="23.25" x14ac:dyDescent="0.35">
      <c r="A2" s="33" t="s">
        <v>86</v>
      </c>
      <c r="C2" s="17" t="s">
        <v>77</v>
      </c>
      <c r="F2" s="21" t="s">
        <v>87</v>
      </c>
      <c r="H2" s="21" t="s">
        <v>68</v>
      </c>
      <c r="J2" s="33" t="s">
        <v>78</v>
      </c>
      <c r="L2" s="45"/>
      <c r="Z2" t="s">
        <v>6</v>
      </c>
      <c r="AA2" t="s">
        <v>7</v>
      </c>
      <c r="AB2" t="s">
        <v>48</v>
      </c>
      <c r="AC2" t="s">
        <v>49</v>
      </c>
    </row>
    <row r="4" spans="1:29" x14ac:dyDescent="0.25">
      <c r="M4" t="s">
        <v>50</v>
      </c>
      <c r="Q4" t="s">
        <v>47</v>
      </c>
    </row>
    <row r="5" spans="1:29" x14ac:dyDescent="0.25">
      <c r="A5" s="4" t="s">
        <v>18</v>
      </c>
      <c r="B5" s="18">
        <v>43655</v>
      </c>
      <c r="C5" s="5" t="s">
        <v>0</v>
      </c>
      <c r="D5" s="4"/>
      <c r="E5" s="4"/>
      <c r="F5" s="4"/>
      <c r="G5" s="4"/>
      <c r="H5" s="4"/>
      <c r="I5" s="4"/>
      <c r="J5" s="5"/>
      <c r="K5" s="4"/>
      <c r="L5" s="22"/>
      <c r="M5" s="4"/>
      <c r="N5" s="4"/>
      <c r="O5" s="4"/>
      <c r="P5" s="22"/>
      <c r="Q5" s="4"/>
      <c r="R5" s="4"/>
      <c r="S5" s="22"/>
      <c r="T5" s="5" t="s">
        <v>25</v>
      </c>
      <c r="U5" s="5"/>
      <c r="V5" s="5" t="s">
        <v>26</v>
      </c>
      <c r="W5" s="5"/>
      <c r="Z5" t="s">
        <v>58</v>
      </c>
      <c r="AA5" t="s">
        <v>58</v>
      </c>
      <c r="AB5" t="s">
        <v>58</v>
      </c>
      <c r="AC5" t="s">
        <v>58</v>
      </c>
    </row>
    <row r="6" spans="1:29" x14ac:dyDescent="0.25">
      <c r="A6" s="20"/>
      <c r="B6" s="7"/>
      <c r="C6" s="7"/>
      <c r="D6" s="30" t="s">
        <v>23</v>
      </c>
      <c r="E6" s="30"/>
      <c r="F6" s="30" t="s">
        <v>24</v>
      </c>
      <c r="G6" s="7"/>
      <c r="H6" s="7" t="s">
        <v>2</v>
      </c>
      <c r="I6" s="7"/>
      <c r="J6" s="7" t="s">
        <v>3</v>
      </c>
      <c r="K6" s="7" t="s">
        <v>69</v>
      </c>
      <c r="L6" s="27" t="s">
        <v>57</v>
      </c>
      <c r="M6" s="8"/>
      <c r="N6" s="8" t="s">
        <v>4</v>
      </c>
      <c r="O6" s="8"/>
      <c r="P6" s="27" t="s">
        <v>58</v>
      </c>
      <c r="Q6" s="8"/>
      <c r="R6" s="8" t="s">
        <v>4</v>
      </c>
      <c r="S6" s="23"/>
      <c r="T6" s="8" t="s">
        <v>31</v>
      </c>
      <c r="U6" s="8" t="s">
        <v>32</v>
      </c>
      <c r="V6" s="8" t="s">
        <v>31</v>
      </c>
      <c r="W6" s="8"/>
      <c r="Z6" t="s">
        <v>6</v>
      </c>
      <c r="AA6" t="s">
        <v>7</v>
      </c>
      <c r="AB6" t="s">
        <v>48</v>
      </c>
      <c r="AC6" t="s">
        <v>49</v>
      </c>
    </row>
    <row r="7" spans="1:29" x14ac:dyDescent="0.25">
      <c r="A7" t="s">
        <v>5</v>
      </c>
      <c r="B7" t="s">
        <v>88</v>
      </c>
      <c r="C7" s="2">
        <v>1</v>
      </c>
      <c r="D7" s="31" t="s">
        <v>1</v>
      </c>
      <c r="E7" s="31"/>
      <c r="F7" t="s">
        <v>89</v>
      </c>
      <c r="H7" s="2">
        <v>25</v>
      </c>
      <c r="I7" s="2"/>
      <c r="J7" s="35">
        <v>1.7361111111111112E-2</v>
      </c>
      <c r="K7" s="37" t="s">
        <v>90</v>
      </c>
      <c r="L7" s="28" t="s">
        <v>6</v>
      </c>
      <c r="M7" s="2"/>
      <c r="N7" s="2" t="s">
        <v>7</v>
      </c>
      <c r="O7" s="2"/>
      <c r="P7" s="28" t="s">
        <v>48</v>
      </c>
      <c r="Q7" s="2"/>
      <c r="R7" s="2" t="s">
        <v>49</v>
      </c>
      <c r="S7" s="25" t="str">
        <f>A7</f>
        <v>EHRD</v>
      </c>
      <c r="T7" s="10">
        <v>0.41319444444444442</v>
      </c>
      <c r="U7" s="34" t="s">
        <v>27</v>
      </c>
      <c r="V7" s="9">
        <v>0.43055555555555558</v>
      </c>
      <c r="W7" s="2" t="str">
        <f>B7</f>
        <v>EHMZ</v>
      </c>
    </row>
    <row r="8" spans="1:29" x14ac:dyDescent="0.25">
      <c r="A8" t="str">
        <f>B7</f>
        <v>EHMZ</v>
      </c>
      <c r="B8" t="s">
        <v>55</v>
      </c>
      <c r="C8" s="2">
        <v>2</v>
      </c>
      <c r="D8" s="31" t="str">
        <f>F7</f>
        <v>MiddenZeeland</v>
      </c>
      <c r="E8" s="31"/>
      <c r="F8" s="31" t="s">
        <v>56</v>
      </c>
      <c r="H8" s="2">
        <v>65</v>
      </c>
      <c r="I8" s="2"/>
      <c r="J8" s="35">
        <v>4.5138888888888888E-2</v>
      </c>
      <c r="K8" s="37" t="s">
        <v>70</v>
      </c>
      <c r="L8" s="28" t="s">
        <v>7</v>
      </c>
      <c r="M8" s="2"/>
      <c r="N8" s="2" t="s">
        <v>6</v>
      </c>
      <c r="O8" s="2"/>
      <c r="P8" s="28" t="s">
        <v>49</v>
      </c>
      <c r="Q8" s="2"/>
      <c r="R8" s="2" t="s">
        <v>48</v>
      </c>
      <c r="S8" s="25" t="str">
        <f t="shared" ref="S8:S10" si="0">A8</f>
        <v>EHMZ</v>
      </c>
      <c r="T8" s="10">
        <v>0.47222222222222227</v>
      </c>
      <c r="U8" s="34" t="s">
        <v>27</v>
      </c>
      <c r="V8" s="9">
        <v>0.51388888888888895</v>
      </c>
      <c r="W8" s="2" t="str">
        <f t="shared" ref="W8:W10" si="1">B8</f>
        <v>LFAT</v>
      </c>
    </row>
    <row r="9" spans="1:29" x14ac:dyDescent="0.25">
      <c r="A9" t="str">
        <f>B8</f>
        <v>LFAT</v>
      </c>
      <c r="B9" t="s">
        <v>81</v>
      </c>
      <c r="C9" s="2">
        <v>3</v>
      </c>
      <c r="D9" s="31" t="str">
        <f>F8</f>
        <v>le touquet</v>
      </c>
      <c r="E9" s="31"/>
      <c r="F9" s="38" t="s">
        <v>79</v>
      </c>
      <c r="H9" s="2">
        <v>95</v>
      </c>
      <c r="I9" s="2"/>
      <c r="J9" s="35">
        <v>3.4722222222222224E-2</v>
      </c>
      <c r="K9" s="37" t="s">
        <v>83</v>
      </c>
      <c r="L9" s="28" t="s">
        <v>6</v>
      </c>
      <c r="M9" s="2"/>
      <c r="N9" s="2" t="s">
        <v>7</v>
      </c>
      <c r="O9" s="2"/>
      <c r="P9" s="28" t="s">
        <v>48</v>
      </c>
      <c r="Q9" s="2"/>
      <c r="R9" s="2" t="s">
        <v>49</v>
      </c>
      <c r="S9" s="25" t="str">
        <f t="shared" si="0"/>
        <v>LFAT</v>
      </c>
      <c r="T9" s="10">
        <v>0.57638888888888895</v>
      </c>
      <c r="U9" s="34" t="s">
        <v>27</v>
      </c>
      <c r="V9" s="9">
        <v>0.61458333333333337</v>
      </c>
      <c r="W9" s="2" t="str">
        <f t="shared" si="1"/>
        <v>LFOH</v>
      </c>
      <c r="X9" t="s">
        <v>75</v>
      </c>
      <c r="Y9" s="9">
        <f>J7+J9+J8</f>
        <v>9.7222222222222224E-2</v>
      </c>
    </row>
    <row r="10" spans="1:29" x14ac:dyDescent="0.25">
      <c r="A10" t="str">
        <f>B9</f>
        <v>LFOH</v>
      </c>
      <c r="B10" t="s">
        <v>15</v>
      </c>
      <c r="C10" s="2">
        <v>4</v>
      </c>
      <c r="D10" s="31" t="str">
        <f>F9</f>
        <v>le havre</v>
      </c>
      <c r="E10" s="31"/>
      <c r="F10" s="31" t="s">
        <v>14</v>
      </c>
      <c r="H10" s="2">
        <v>105</v>
      </c>
      <c r="I10" s="2"/>
      <c r="J10" s="35">
        <v>4.1666666666666664E-2</v>
      </c>
      <c r="K10" s="37" t="s">
        <v>71</v>
      </c>
      <c r="L10" s="28" t="s">
        <v>7</v>
      </c>
      <c r="M10" s="2"/>
      <c r="N10" s="2" t="s">
        <v>6</v>
      </c>
      <c r="O10" s="2"/>
      <c r="P10" s="28" t="s">
        <v>49</v>
      </c>
      <c r="Q10" s="2"/>
      <c r="R10" s="2" t="s">
        <v>52</v>
      </c>
      <c r="S10" s="25" t="str">
        <f t="shared" si="0"/>
        <v>LFOH</v>
      </c>
      <c r="T10" s="10">
        <v>0.65972222222222221</v>
      </c>
      <c r="U10" s="34" t="s">
        <v>27</v>
      </c>
      <c r="V10" s="9">
        <v>0.70486111111111116</v>
      </c>
      <c r="W10" s="2" t="str">
        <f t="shared" si="1"/>
        <v>LFAL</v>
      </c>
    </row>
    <row r="11" spans="1:29" x14ac:dyDescent="0.25">
      <c r="C11" s="2"/>
      <c r="D11" s="31"/>
      <c r="E11" s="31"/>
      <c r="F11" s="31"/>
      <c r="H11" s="2"/>
      <c r="I11" s="2"/>
      <c r="J11" s="3"/>
      <c r="L11" s="28"/>
      <c r="M11" s="2"/>
      <c r="N11" s="2"/>
      <c r="O11" s="2"/>
      <c r="P11" s="28"/>
      <c r="Q11" s="2"/>
      <c r="R11" s="2"/>
      <c r="S11" s="25"/>
      <c r="T11" s="11"/>
      <c r="U11" s="14"/>
      <c r="W11" s="2"/>
    </row>
    <row r="12" spans="1:29" x14ac:dyDescent="0.25">
      <c r="A12" s="4" t="s">
        <v>20</v>
      </c>
      <c r="B12" s="18">
        <v>43656</v>
      </c>
      <c r="C12" s="5" t="s">
        <v>0</v>
      </c>
      <c r="D12" s="32"/>
      <c r="E12" s="32"/>
      <c r="F12" s="32"/>
      <c r="G12" s="4"/>
      <c r="H12" s="5"/>
      <c r="I12" s="5"/>
      <c r="J12" s="6"/>
      <c r="K12" s="4"/>
      <c r="L12" s="29"/>
      <c r="M12" s="5"/>
      <c r="N12" s="5"/>
      <c r="O12" s="5"/>
      <c r="P12" s="29"/>
      <c r="Q12" s="5"/>
      <c r="R12" s="5"/>
      <c r="S12" s="22"/>
      <c r="T12" s="5" t="s">
        <v>25</v>
      </c>
      <c r="U12" s="5"/>
      <c r="V12" s="5" t="s">
        <v>26</v>
      </c>
      <c r="W12" s="5"/>
    </row>
    <row r="13" spans="1:29" x14ac:dyDescent="0.25">
      <c r="A13" s="20"/>
      <c r="B13" s="7"/>
      <c r="C13" s="8"/>
      <c r="D13" s="30" t="s">
        <v>23</v>
      </c>
      <c r="E13" s="30"/>
      <c r="F13" s="30" t="s">
        <v>24</v>
      </c>
      <c r="G13" s="7"/>
      <c r="H13" s="7" t="s">
        <v>2</v>
      </c>
      <c r="I13" s="7"/>
      <c r="J13" s="8" t="s">
        <v>3</v>
      </c>
      <c r="K13" s="7"/>
      <c r="L13" s="27" t="s">
        <v>57</v>
      </c>
      <c r="M13" s="8"/>
      <c r="N13" s="8" t="s">
        <v>4</v>
      </c>
      <c r="O13" s="8"/>
      <c r="P13" s="27" t="s">
        <v>58</v>
      </c>
      <c r="Q13" s="8"/>
      <c r="R13" s="8" t="s">
        <v>4</v>
      </c>
      <c r="S13" s="23"/>
      <c r="T13" s="8" t="s">
        <v>31</v>
      </c>
      <c r="U13" s="8" t="s">
        <v>32</v>
      </c>
      <c r="V13" s="8" t="s">
        <v>31</v>
      </c>
      <c r="W13" s="8"/>
    </row>
    <row r="14" spans="1:29" s="43" customFormat="1" x14ac:dyDescent="0.25">
      <c r="A14" s="39" t="s">
        <v>15</v>
      </c>
      <c r="B14" s="40" t="s">
        <v>46</v>
      </c>
      <c r="C14" s="41">
        <v>5</v>
      </c>
      <c r="D14" s="31" t="s">
        <v>14</v>
      </c>
      <c r="E14" s="42"/>
      <c r="F14" s="31" t="s">
        <v>45</v>
      </c>
      <c r="G14" s="40"/>
      <c r="H14" s="40">
        <v>35</v>
      </c>
      <c r="I14" s="40"/>
      <c r="J14" s="44">
        <v>2.0833333333333332E-2</v>
      </c>
      <c r="K14" s="37" t="s">
        <v>73</v>
      </c>
      <c r="L14" s="25" t="s">
        <v>6</v>
      </c>
      <c r="M14" s="41"/>
      <c r="N14" s="41" t="s">
        <v>7</v>
      </c>
      <c r="O14" s="41"/>
      <c r="P14" s="25" t="s">
        <v>48</v>
      </c>
      <c r="Q14" s="41"/>
      <c r="R14" s="41" t="s">
        <v>49</v>
      </c>
      <c r="S14" s="25" t="str">
        <f t="shared" ref="S14:S17" si="2">A14</f>
        <v>LFAL</v>
      </c>
      <c r="T14" s="12">
        <v>0.4375</v>
      </c>
      <c r="U14" s="34" t="s">
        <v>27</v>
      </c>
      <c r="V14" s="1">
        <v>0.45833333333333331</v>
      </c>
      <c r="W14" s="2" t="str">
        <f t="shared" ref="W14:W18" si="3">B14</f>
        <v>LFOV</v>
      </c>
    </row>
    <row r="15" spans="1:29" s="43" customFormat="1" x14ac:dyDescent="0.25">
      <c r="A15" t="str">
        <f>B14</f>
        <v>LFOV</v>
      </c>
      <c r="B15" s="40" t="s">
        <v>91</v>
      </c>
      <c r="C15" s="41">
        <v>6</v>
      </c>
      <c r="D15" s="31" t="str">
        <f>F14</f>
        <v>Laval</v>
      </c>
      <c r="E15" s="42"/>
      <c r="F15" s="31" t="s">
        <v>94</v>
      </c>
      <c r="G15" s="40"/>
      <c r="H15" s="40">
        <v>30</v>
      </c>
      <c r="I15" s="40"/>
      <c r="J15" s="44">
        <v>1.3888888888888888E-2</v>
      </c>
      <c r="K15" s="37" t="s">
        <v>85</v>
      </c>
      <c r="L15" s="25" t="s">
        <v>7</v>
      </c>
      <c r="M15" s="41"/>
      <c r="N15" s="41" t="s">
        <v>6</v>
      </c>
      <c r="O15" s="41"/>
      <c r="P15" s="25" t="s">
        <v>49</v>
      </c>
      <c r="Q15" s="41"/>
      <c r="R15" s="41" t="s">
        <v>48</v>
      </c>
      <c r="S15" s="25" t="str">
        <f t="shared" si="2"/>
        <v>LFOV</v>
      </c>
      <c r="T15" s="12">
        <v>0.47916666666666669</v>
      </c>
      <c r="U15" s="34" t="s">
        <v>27</v>
      </c>
      <c r="V15" s="1">
        <v>0.49305555555555558</v>
      </c>
      <c r="W15" s="2" t="str">
        <f t="shared" si="3"/>
        <v>LFTQ</v>
      </c>
    </row>
    <row r="16" spans="1:29" s="43" customFormat="1" x14ac:dyDescent="0.25">
      <c r="A16" t="str">
        <f>B15</f>
        <v>LFTQ</v>
      </c>
      <c r="B16" s="40" t="s">
        <v>92</v>
      </c>
      <c r="C16" s="41" t="s">
        <v>93</v>
      </c>
      <c r="D16" s="31" t="str">
        <f>F15</f>
        <v>Chateaubriand</v>
      </c>
      <c r="E16" s="42"/>
      <c r="F16" s="31" t="s">
        <v>95</v>
      </c>
      <c r="G16" s="40"/>
      <c r="H16" s="40">
        <v>30</v>
      </c>
      <c r="I16" s="40"/>
      <c r="J16" s="44">
        <v>1.7361111111111112E-2</v>
      </c>
      <c r="K16" s="37" t="s">
        <v>72</v>
      </c>
      <c r="L16" s="25" t="s">
        <v>7</v>
      </c>
      <c r="M16" s="41"/>
      <c r="N16" s="41" t="s">
        <v>6</v>
      </c>
      <c r="O16" s="41"/>
      <c r="P16" s="25" t="s">
        <v>49</v>
      </c>
      <c r="Q16" s="41"/>
      <c r="R16" s="41" t="s">
        <v>48</v>
      </c>
      <c r="S16" s="25" t="str">
        <f t="shared" si="2"/>
        <v>LFTQ</v>
      </c>
      <c r="T16" s="12">
        <v>0.50347222222222221</v>
      </c>
      <c r="U16" s="34" t="s">
        <v>27</v>
      </c>
      <c r="V16" s="1">
        <v>0.51736111111111105</v>
      </c>
      <c r="W16" s="2" t="str">
        <f t="shared" si="3"/>
        <v>LFER</v>
      </c>
      <c r="X16"/>
      <c r="Y16" s="9"/>
    </row>
    <row r="17" spans="1:25" s="43" customFormat="1" x14ac:dyDescent="0.25">
      <c r="A17" t="str">
        <f>B16</f>
        <v>LFER</v>
      </c>
      <c r="B17" s="40" t="s">
        <v>97</v>
      </c>
      <c r="C17" s="41">
        <v>7</v>
      </c>
      <c r="D17" s="31" t="str">
        <f>F16</f>
        <v>Redon</v>
      </c>
      <c r="E17" s="42"/>
      <c r="F17" s="31" t="s">
        <v>96</v>
      </c>
      <c r="G17" s="40"/>
      <c r="H17" s="40">
        <v>40</v>
      </c>
      <c r="I17" s="40"/>
      <c r="J17" s="44">
        <v>2.0833333333333332E-2</v>
      </c>
      <c r="K17" s="37" t="s">
        <v>98</v>
      </c>
      <c r="L17" s="25" t="s">
        <v>6</v>
      </c>
      <c r="M17" s="41"/>
      <c r="N17" s="41" t="s">
        <v>7</v>
      </c>
      <c r="O17" s="41"/>
      <c r="P17" s="25" t="s">
        <v>48</v>
      </c>
      <c r="Q17" s="41"/>
      <c r="R17" s="41" t="s">
        <v>49</v>
      </c>
      <c r="S17" s="25" t="str">
        <f t="shared" si="2"/>
        <v>LFER</v>
      </c>
      <c r="T17" s="12">
        <v>0.55555555555555558</v>
      </c>
      <c r="U17" s="34" t="s">
        <v>27</v>
      </c>
      <c r="V17" s="1">
        <v>0.57638888888888895</v>
      </c>
      <c r="W17" s="2" t="str">
        <f t="shared" si="3"/>
        <v>LFFI</v>
      </c>
    </row>
    <row r="18" spans="1:25" s="43" customFormat="1" x14ac:dyDescent="0.25">
      <c r="A18" t="str">
        <f>B17</f>
        <v>LFFI</v>
      </c>
      <c r="B18" s="40" t="s">
        <v>44</v>
      </c>
      <c r="C18" s="41">
        <v>8</v>
      </c>
      <c r="D18" s="31" t="str">
        <f>F17</f>
        <v>Ancenis</v>
      </c>
      <c r="E18" s="42"/>
      <c r="F18" s="31" t="s">
        <v>43</v>
      </c>
      <c r="G18" s="40"/>
      <c r="H18" s="40">
        <v>30</v>
      </c>
      <c r="I18" s="40"/>
      <c r="J18" s="44">
        <v>1.3888888888888888E-2</v>
      </c>
      <c r="K18" s="37" t="s">
        <v>85</v>
      </c>
      <c r="L18" s="25" t="s">
        <v>7</v>
      </c>
      <c r="M18" s="41"/>
      <c r="N18" s="41" t="s">
        <v>6</v>
      </c>
      <c r="O18" s="41"/>
      <c r="P18" s="25" t="s">
        <v>49</v>
      </c>
      <c r="Q18" s="41"/>
      <c r="R18" s="41" t="s">
        <v>48</v>
      </c>
      <c r="S18" s="25" t="str">
        <f t="shared" ref="S18:S19" si="4">A18</f>
        <v>LFFI</v>
      </c>
      <c r="T18" s="12">
        <v>0.59027777777777779</v>
      </c>
      <c r="U18" s="34" t="s">
        <v>27</v>
      </c>
      <c r="V18" s="1">
        <v>0.60416666666666663</v>
      </c>
      <c r="W18" s="2" t="str">
        <f t="shared" si="3"/>
        <v>LFJR</v>
      </c>
      <c r="X18" t="s">
        <v>99</v>
      </c>
      <c r="Y18" s="9">
        <f>J10+J14+J15+J16+J17+J18</f>
        <v>0.12847222222222221</v>
      </c>
    </row>
    <row r="19" spans="1:25" x14ac:dyDescent="0.25">
      <c r="A19" t="str">
        <f>B18</f>
        <v>LFJR</v>
      </c>
      <c r="B19" t="s">
        <v>15</v>
      </c>
      <c r="C19" s="2">
        <v>9</v>
      </c>
      <c r="D19" s="31" t="str">
        <f>F18</f>
        <v>Angers</v>
      </c>
      <c r="E19" s="31"/>
      <c r="F19" s="31" t="s">
        <v>14</v>
      </c>
      <c r="H19" s="31">
        <v>15</v>
      </c>
      <c r="I19" s="2"/>
      <c r="J19" s="3">
        <v>6.9444444444444441E-3</v>
      </c>
      <c r="K19" s="37" t="s">
        <v>73</v>
      </c>
      <c r="L19" s="28" t="s">
        <v>6</v>
      </c>
      <c r="M19" s="2"/>
      <c r="N19" s="2" t="s">
        <v>7</v>
      </c>
      <c r="O19" s="2"/>
      <c r="P19" s="28" t="s">
        <v>48</v>
      </c>
      <c r="Q19" s="2"/>
      <c r="R19" s="2" t="s">
        <v>49</v>
      </c>
      <c r="S19" s="25" t="str">
        <f t="shared" si="4"/>
        <v>LFJR</v>
      </c>
      <c r="T19" s="12">
        <v>0.62847222222222221</v>
      </c>
      <c r="U19" s="34" t="s">
        <v>27</v>
      </c>
      <c r="V19" s="1">
        <v>0.63541666666666663</v>
      </c>
      <c r="W19" s="2" t="str">
        <f t="shared" ref="W19" si="5">B19</f>
        <v>LFAL</v>
      </c>
    </row>
    <row r="20" spans="1:25" x14ac:dyDescent="0.25">
      <c r="C20" s="2"/>
      <c r="D20" s="31"/>
      <c r="E20" s="31"/>
      <c r="F20" s="31"/>
      <c r="H20" s="2"/>
      <c r="I20" s="2"/>
      <c r="J20" s="2"/>
      <c r="L20" s="28"/>
      <c r="M20" s="2"/>
      <c r="N20" s="2"/>
      <c r="O20" s="2"/>
      <c r="P20" s="28"/>
      <c r="Q20" s="2"/>
      <c r="R20" s="2"/>
      <c r="S20" s="25"/>
      <c r="T20" s="11"/>
      <c r="U20" s="14"/>
      <c r="W20" s="2"/>
    </row>
    <row r="21" spans="1:25" x14ac:dyDescent="0.25">
      <c r="A21" s="4" t="s">
        <v>19</v>
      </c>
      <c r="B21" s="18">
        <v>43657</v>
      </c>
      <c r="C21" s="5" t="s">
        <v>0</v>
      </c>
      <c r="D21" s="32"/>
      <c r="E21" s="32"/>
      <c r="F21" s="32"/>
      <c r="G21" s="4"/>
      <c r="H21" s="5"/>
      <c r="I21" s="5"/>
      <c r="J21" s="5"/>
      <c r="K21" s="4"/>
      <c r="L21" s="29"/>
      <c r="M21" s="5"/>
      <c r="N21" s="5"/>
      <c r="O21" s="5"/>
      <c r="P21" s="29"/>
      <c r="Q21" s="5"/>
      <c r="R21" s="5"/>
      <c r="S21" s="22"/>
      <c r="T21" s="5" t="s">
        <v>25</v>
      </c>
      <c r="U21" s="5"/>
      <c r="V21" s="5" t="s">
        <v>26</v>
      </c>
      <c r="W21" s="5"/>
    </row>
    <row r="22" spans="1:25" x14ac:dyDescent="0.25">
      <c r="A22" s="20"/>
      <c r="B22" s="7"/>
      <c r="C22" s="8"/>
      <c r="D22" s="30" t="s">
        <v>23</v>
      </c>
      <c r="E22" s="30"/>
      <c r="F22" s="30" t="s">
        <v>24</v>
      </c>
      <c r="G22" s="7"/>
      <c r="H22" s="7" t="s">
        <v>2</v>
      </c>
      <c r="I22" s="7"/>
      <c r="J22" s="8" t="s">
        <v>3</v>
      </c>
      <c r="K22" s="7"/>
      <c r="L22" s="27" t="s">
        <v>57</v>
      </c>
      <c r="M22" s="8"/>
      <c r="N22" s="8" t="s">
        <v>4</v>
      </c>
      <c r="O22" s="8"/>
      <c r="P22" s="27" t="s">
        <v>58</v>
      </c>
      <c r="Q22" s="8"/>
      <c r="R22" s="8" t="s">
        <v>4</v>
      </c>
      <c r="S22" s="23"/>
      <c r="T22" s="8" t="s">
        <v>31</v>
      </c>
      <c r="U22" s="8" t="s">
        <v>32</v>
      </c>
      <c r="V22" s="8" t="s">
        <v>31</v>
      </c>
      <c r="W22" s="8"/>
    </row>
    <row r="23" spans="1:25" x14ac:dyDescent="0.25">
      <c r="A23" t="s">
        <v>15</v>
      </c>
      <c r="B23" t="s">
        <v>81</v>
      </c>
      <c r="C23" s="2">
        <v>10</v>
      </c>
      <c r="D23" s="31" t="s">
        <v>16</v>
      </c>
      <c r="E23" s="31"/>
      <c r="F23" s="38" t="s">
        <v>79</v>
      </c>
      <c r="H23" s="2">
        <v>100</v>
      </c>
      <c r="I23" s="2"/>
      <c r="J23" s="3">
        <v>4.1666666666666664E-2</v>
      </c>
      <c r="K23" s="37" t="s">
        <v>83</v>
      </c>
      <c r="L23" s="28" t="s">
        <v>7</v>
      </c>
      <c r="M23" s="2"/>
      <c r="N23" s="2" t="s">
        <v>6</v>
      </c>
      <c r="O23" s="2"/>
      <c r="P23" s="28" t="s">
        <v>49</v>
      </c>
      <c r="Q23" s="2"/>
      <c r="R23" s="2" t="s">
        <v>48</v>
      </c>
      <c r="S23" s="25" t="str">
        <f>A23</f>
        <v>LFAL</v>
      </c>
      <c r="T23" s="12">
        <v>0.3576388888888889</v>
      </c>
      <c r="U23" s="34" t="s">
        <v>27</v>
      </c>
      <c r="V23" s="1">
        <v>0.39930555555555558</v>
      </c>
      <c r="W23" s="2" t="str">
        <f>B23</f>
        <v>LFOH</v>
      </c>
      <c r="Y23" s="1"/>
    </row>
    <row r="24" spans="1:25" x14ac:dyDescent="0.25">
      <c r="A24" t="str">
        <f t="shared" ref="A24:A25" si="6">B23</f>
        <v>LFOH</v>
      </c>
      <c r="B24" t="s">
        <v>80</v>
      </c>
      <c r="C24" s="2">
        <v>11</v>
      </c>
      <c r="D24" s="31" t="str">
        <f t="shared" ref="D24:D25" si="7">F23</f>
        <v>le havre</v>
      </c>
      <c r="E24" s="31"/>
      <c r="F24" t="s">
        <v>82</v>
      </c>
      <c r="H24" s="2">
        <v>65</v>
      </c>
      <c r="I24" s="2"/>
      <c r="J24" s="3">
        <v>5.9027777777777783E-2</v>
      </c>
      <c r="K24" s="37" t="s">
        <v>84</v>
      </c>
      <c r="L24" s="28" t="s">
        <v>6</v>
      </c>
      <c r="M24" s="2"/>
      <c r="N24" s="2" t="s">
        <v>7</v>
      </c>
      <c r="O24" s="2"/>
      <c r="P24" s="28" t="s">
        <v>48</v>
      </c>
      <c r="Q24" s="2"/>
      <c r="R24" s="2" t="s">
        <v>49</v>
      </c>
      <c r="S24" s="25" t="str">
        <f t="shared" ref="S24:S25" si="8">A24</f>
        <v>LFOH</v>
      </c>
      <c r="T24" s="13">
        <v>0.44791666666666669</v>
      </c>
      <c r="U24" s="34" t="s">
        <v>27</v>
      </c>
      <c r="V24" s="1">
        <v>0.50694444444444442</v>
      </c>
      <c r="W24" s="2" t="str">
        <f t="shared" ref="W24:W25" si="9">B24</f>
        <v>EBOS</v>
      </c>
    </row>
    <row r="25" spans="1:25" x14ac:dyDescent="0.25">
      <c r="A25" t="str">
        <f t="shared" si="6"/>
        <v>EBOS</v>
      </c>
      <c r="B25" t="s">
        <v>5</v>
      </c>
      <c r="C25" s="2">
        <v>12</v>
      </c>
      <c r="D25" s="31" t="str">
        <f t="shared" si="7"/>
        <v>Oostende</v>
      </c>
      <c r="E25" s="31"/>
      <c r="F25" s="31" t="s">
        <v>1</v>
      </c>
      <c r="H25" s="2">
        <v>80</v>
      </c>
      <c r="I25" s="2"/>
      <c r="J25" s="3">
        <v>2.7777777777777776E-2</v>
      </c>
      <c r="K25" s="37" t="s">
        <v>74</v>
      </c>
      <c r="L25" s="28" t="s">
        <v>7</v>
      </c>
      <c r="M25" s="2"/>
      <c r="N25" s="2" t="s">
        <v>6</v>
      </c>
      <c r="O25" s="2"/>
      <c r="P25" s="28" t="s">
        <v>49</v>
      </c>
      <c r="Q25" s="2"/>
      <c r="R25" s="2" t="s">
        <v>48</v>
      </c>
      <c r="S25" s="25" t="str">
        <f t="shared" si="8"/>
        <v>EBOS</v>
      </c>
      <c r="T25" s="13">
        <v>0.56597222222222221</v>
      </c>
      <c r="U25" s="34" t="s">
        <v>27</v>
      </c>
      <c r="V25" s="1">
        <v>0.59375</v>
      </c>
      <c r="W25" s="2" t="str">
        <f t="shared" si="9"/>
        <v>EHRD</v>
      </c>
      <c r="Y25" s="1">
        <f>+J24+J25+J23+J19</f>
        <v>0.13541666666666666</v>
      </c>
    </row>
    <row r="26" spans="1:25" x14ac:dyDescent="0.25">
      <c r="C26" s="2"/>
      <c r="H26" s="2"/>
      <c r="I26" s="2"/>
      <c r="J26" s="3"/>
      <c r="L26" s="28"/>
      <c r="M26" s="2"/>
      <c r="N26" s="2"/>
      <c r="O26" s="2"/>
      <c r="P26" s="28"/>
      <c r="Q26" s="2"/>
      <c r="R26" s="2"/>
      <c r="S26" s="24"/>
    </row>
    <row r="27" spans="1:25" x14ac:dyDescent="0.25">
      <c r="C27" s="2"/>
      <c r="H27" s="2"/>
      <c r="I27" s="2"/>
      <c r="J27" s="3"/>
    </row>
    <row r="29" spans="1:25" ht="15.75" thickBot="1" x14ac:dyDescent="0.3">
      <c r="A29" s="19" t="s">
        <v>33</v>
      </c>
      <c r="B29" s="19"/>
      <c r="C29" s="19"/>
      <c r="D29" s="19"/>
      <c r="E29" s="19"/>
      <c r="K29" s="26" t="s">
        <v>8</v>
      </c>
      <c r="L29" s="26"/>
      <c r="M29" s="26" t="s">
        <v>11</v>
      </c>
      <c r="N29" s="26"/>
      <c r="O29" s="26" t="s">
        <v>12</v>
      </c>
      <c r="P29" s="26"/>
      <c r="Q29" s="26" t="s">
        <v>22</v>
      </c>
      <c r="R29" s="26"/>
      <c r="S29" s="26" t="s">
        <v>53</v>
      </c>
      <c r="T29" s="26"/>
    </row>
    <row r="30" spans="1:25" ht="15.75" thickTop="1" x14ac:dyDescent="0.25">
      <c r="A30" t="s">
        <v>34</v>
      </c>
      <c r="C30" t="s">
        <v>35</v>
      </c>
      <c r="D30" t="s">
        <v>36</v>
      </c>
      <c r="J30" s="1"/>
      <c r="K30" s="2"/>
      <c r="L30" s="2" t="s">
        <v>6</v>
      </c>
      <c r="M30" s="35">
        <f>DSUM(tabel1,$J$6,Z1:Z2)+DSUM(tabel1,$J$6,Z5:Z6)</f>
        <v>5.2083333333333336E-2</v>
      </c>
      <c r="N30" s="2" t="s">
        <v>9</v>
      </c>
      <c r="O30" s="35">
        <f>DSUM(tabel2,$J$13,Z1:Z2)+DSUM(tabel2,$J$13,Z5:Z6)</f>
        <v>4.8611111111111105E-2</v>
      </c>
      <c r="P30" s="2" t="s">
        <v>9</v>
      </c>
      <c r="Q30" s="35">
        <f>DSUM(tabel3,$J$22,Z1:Z2)+DSUM(tabel3,$J$22,Z5:Z6)</f>
        <v>5.9027777777777783E-2</v>
      </c>
      <c r="R30" s="2" t="s">
        <v>10</v>
      </c>
      <c r="S30" s="35">
        <f>M30+O30+Q30</f>
        <v>0.15972222222222224</v>
      </c>
      <c r="T30" s="2" t="s">
        <v>6</v>
      </c>
    </row>
    <row r="31" spans="1:25" x14ac:dyDescent="0.25">
      <c r="A31" t="s">
        <v>37</v>
      </c>
      <c r="C31" t="s">
        <v>38</v>
      </c>
      <c r="D31" t="s">
        <v>39</v>
      </c>
      <c r="E31" t="s">
        <v>40</v>
      </c>
      <c r="K31" s="2"/>
      <c r="L31" s="2" t="s">
        <v>7</v>
      </c>
      <c r="M31" s="35">
        <f>DSUM(tabel1,$J$6,AA1:AA2)+DSUM(tabel1,$J$6,AA5:AA6)</f>
        <v>8.6805555555555552E-2</v>
      </c>
      <c r="N31" s="2" t="s">
        <v>9</v>
      </c>
      <c r="O31" s="35">
        <f>DSUM(tabel2,$J$13,AA1:AA2)+DSUM(tabel2,$J$13,AA5:AA6)</f>
        <v>4.5138888888888888E-2</v>
      </c>
      <c r="P31" s="2" t="s">
        <v>9</v>
      </c>
      <c r="Q31" s="35">
        <f>DSUM(tabel3,$J$13,AA1:AA2)+DSUM(tabel3,$J$13,AA5:AA6)</f>
        <v>6.9444444444444448E-2</v>
      </c>
      <c r="R31" s="2" t="s">
        <v>10</v>
      </c>
      <c r="S31" s="35">
        <f>M31+O31+Q31</f>
        <v>0.2013888888888889</v>
      </c>
      <c r="T31" s="2" t="s">
        <v>7</v>
      </c>
      <c r="X31" t="s">
        <v>76</v>
      </c>
    </row>
    <row r="32" spans="1:25" x14ac:dyDescent="0.25">
      <c r="A32" t="s">
        <v>41</v>
      </c>
      <c r="C32" t="s">
        <v>42</v>
      </c>
      <c r="D32" s="36" t="s">
        <v>65</v>
      </c>
      <c r="K32" s="2"/>
      <c r="L32" s="2" t="s">
        <v>48</v>
      </c>
      <c r="M32" s="35">
        <f>DSUM(tabel1,$J$6,AB1:AB2)+DSUM(tabel1,$J$6,AB5:AB6)</f>
        <v>5.2083333333333336E-2</v>
      </c>
      <c r="N32" s="2" t="s">
        <v>9</v>
      </c>
      <c r="O32" s="35">
        <f>DSUM(tabel2,$J$13,AB1:AB2)+DSUM(tabel2,$J$13,AB5:AB6)</f>
        <v>4.8611111111111105E-2</v>
      </c>
      <c r="P32" s="2" t="s">
        <v>9</v>
      </c>
      <c r="Q32" s="35">
        <f>DSUM(tabel3,$J$13,AB1:AB2)+DSUM(tabel3,$J$13,AB5:AB6)</f>
        <v>5.9027777777777783E-2</v>
      </c>
      <c r="R32" s="2" t="s">
        <v>10</v>
      </c>
      <c r="S32" s="35">
        <f>M32+O32+Q32</f>
        <v>0.15972222222222224</v>
      </c>
      <c r="T32" s="2" t="s">
        <v>48</v>
      </c>
      <c r="U32" s="2"/>
      <c r="V32" s="1"/>
    </row>
    <row r="33" spans="1:29" x14ac:dyDescent="0.25">
      <c r="A33" t="s">
        <v>43</v>
      </c>
      <c r="C33" t="s">
        <v>44</v>
      </c>
      <c r="D33" t="s">
        <v>39</v>
      </c>
      <c r="E33" t="s">
        <v>40</v>
      </c>
      <c r="K33" s="2"/>
      <c r="L33" s="2" t="s">
        <v>49</v>
      </c>
      <c r="M33" s="35">
        <f>DSUM(tabel1,$J$6,AC1:AC2)+DSUM(tabel1,$J$6,AC5:AC6)</f>
        <v>8.6805555555555552E-2</v>
      </c>
      <c r="N33" s="2" t="s">
        <v>9</v>
      </c>
      <c r="O33" s="35">
        <f>DSUM(tabel2,$J$13,AC1:AC2)+DSUM(tabel2,$J$13,AC5:AC6)</f>
        <v>4.5138888888888888E-2</v>
      </c>
      <c r="P33" s="2" t="s">
        <v>9</v>
      </c>
      <c r="Q33" s="35">
        <f>DSUM(tabel3,$J$22,AC1:AC2)+DSUM(tabel3,$J$22,AC5:AC6)</f>
        <v>6.9444444444444448E-2</v>
      </c>
      <c r="R33" s="2" t="s">
        <v>10</v>
      </c>
      <c r="S33" s="35">
        <f>M33+O33+Q33</f>
        <v>0.2013888888888889</v>
      </c>
      <c r="T33" s="2" t="s">
        <v>49</v>
      </c>
      <c r="U33" s="2"/>
      <c r="V33" s="1"/>
    </row>
    <row r="34" spans="1:29" x14ac:dyDescent="0.25">
      <c r="A34" t="s">
        <v>45</v>
      </c>
      <c r="C34" t="s">
        <v>46</v>
      </c>
      <c r="D34" t="s">
        <v>36</v>
      </c>
      <c r="K34" s="2"/>
      <c r="L34" s="2"/>
      <c r="M34" s="2"/>
      <c r="N34" s="2"/>
      <c r="O34" s="2"/>
      <c r="P34" s="2"/>
      <c r="Q34" s="2"/>
      <c r="R34" s="2"/>
      <c r="S34" s="2"/>
    </row>
    <row r="35" spans="1:29" x14ac:dyDescent="0.25">
      <c r="A35" t="s">
        <v>59</v>
      </c>
      <c r="C35" t="s">
        <v>64</v>
      </c>
      <c r="D35" t="s">
        <v>39</v>
      </c>
    </row>
    <row r="36" spans="1:29" x14ac:dyDescent="0.25">
      <c r="A36" t="s">
        <v>60</v>
      </c>
      <c r="C36" t="s">
        <v>61</v>
      </c>
      <c r="D36" t="s">
        <v>39</v>
      </c>
    </row>
    <row r="37" spans="1:29" ht="15.75" thickBot="1" x14ac:dyDescent="0.3">
      <c r="A37" t="s">
        <v>62</v>
      </c>
      <c r="C37" t="s">
        <v>63</v>
      </c>
      <c r="D37" s="36" t="s">
        <v>65</v>
      </c>
      <c r="K37" s="7" t="s">
        <v>54</v>
      </c>
      <c r="L37" s="7"/>
      <c r="M37" s="8" t="s">
        <v>6</v>
      </c>
      <c r="N37" s="8" t="s">
        <v>7</v>
      </c>
      <c r="O37" s="8" t="s">
        <v>48</v>
      </c>
      <c r="P37" s="8" t="s">
        <v>49</v>
      </c>
      <c r="Q37" s="15" t="s">
        <v>28</v>
      </c>
      <c r="R37" s="8" t="s">
        <v>6</v>
      </c>
      <c r="S37" s="8" t="s">
        <v>7</v>
      </c>
      <c r="T37" s="8" t="s">
        <v>48</v>
      </c>
      <c r="U37" s="8" t="s">
        <v>49</v>
      </c>
      <c r="AC37" t="s">
        <v>76</v>
      </c>
    </row>
    <row r="38" spans="1:29" ht="16.5" thickTop="1" thickBot="1" x14ac:dyDescent="0.3">
      <c r="A38" t="s">
        <v>66</v>
      </c>
      <c r="C38" t="s">
        <v>67</v>
      </c>
      <c r="D38" t="s">
        <v>39</v>
      </c>
      <c r="J38" s="16" t="s">
        <v>30</v>
      </c>
      <c r="K38" s="15"/>
      <c r="L38" s="16" t="s">
        <v>29</v>
      </c>
      <c r="M38" s="16">
        <f>SUM(M39:M51)</f>
        <v>6</v>
      </c>
      <c r="N38" s="16">
        <f>SUM(N39:N51)</f>
        <v>7</v>
      </c>
      <c r="O38" s="16">
        <f>SUM(O39:O51)</f>
        <v>6</v>
      </c>
      <c r="P38" s="16">
        <f>SUM(P39:P51)</f>
        <v>6</v>
      </c>
      <c r="Q38" s="15"/>
      <c r="R38" s="16">
        <f>SUM(R40:R51)</f>
        <v>71.5</v>
      </c>
      <c r="S38" s="16">
        <f>SUM(S40:S51)</f>
        <v>89</v>
      </c>
      <c r="T38" s="16">
        <f>SUM(T40:T51)</f>
        <v>71.5</v>
      </c>
      <c r="U38" s="16">
        <f>SUM(U40:U51)</f>
        <v>89</v>
      </c>
    </row>
    <row r="39" spans="1:29" ht="15.75" thickTop="1" x14ac:dyDescent="0.25">
      <c r="B39" s="2"/>
      <c r="J39" t="s">
        <v>89</v>
      </c>
      <c r="L39">
        <v>22.5</v>
      </c>
      <c r="M39" s="2">
        <f>COUNTIFS(naar,$J39,L5:L29,M37)</f>
        <v>1</v>
      </c>
      <c r="N39" s="2">
        <f>COUNTIFS(naar,$J39,L5:L29,N37)</f>
        <v>0</v>
      </c>
      <c r="O39" s="2">
        <f>COUNTIFS(naar,$J39,P5:P29,O37)</f>
        <v>1</v>
      </c>
      <c r="P39" s="2">
        <f>COUNTIFS(naar,$J39,P5:P29,P37)</f>
        <v>0</v>
      </c>
      <c r="R39">
        <f>M39*L39</f>
        <v>22.5</v>
      </c>
      <c r="S39">
        <f>N39*L39</f>
        <v>0</v>
      </c>
      <c r="T39">
        <f>O39*$L39</f>
        <v>22.5</v>
      </c>
      <c r="U39">
        <f>P39*$L39</f>
        <v>0</v>
      </c>
    </row>
    <row r="40" spans="1:29" x14ac:dyDescent="0.25">
      <c r="B40" s="2"/>
      <c r="J40" t="str">
        <f>F8</f>
        <v>le touquet</v>
      </c>
      <c r="L40">
        <v>35</v>
      </c>
      <c r="M40" s="2">
        <f>COUNTIFS(naar,$J40,L5:L29,M37)</f>
        <v>0</v>
      </c>
      <c r="N40" s="2">
        <f>COUNTIFS(naar,$J40,L5:L29,N37)</f>
        <v>1</v>
      </c>
      <c r="O40" s="2">
        <f>COUNTIFS(naar,$J40,P5:P29,O37)</f>
        <v>0</v>
      </c>
      <c r="P40" s="2">
        <f>COUNTIFS(naar,$J40,P5:P29,P37)</f>
        <v>1</v>
      </c>
      <c r="R40">
        <f>M40*$L40</f>
        <v>0</v>
      </c>
      <c r="S40">
        <f>N40*L40</f>
        <v>35</v>
      </c>
      <c r="T40">
        <f>O40*$L40</f>
        <v>0</v>
      </c>
      <c r="U40">
        <f>P40*$L40</f>
        <v>35</v>
      </c>
    </row>
    <row r="41" spans="1:29" x14ac:dyDescent="0.25">
      <c r="B41" s="2"/>
      <c r="J41" t="str">
        <f>F9</f>
        <v>le havre</v>
      </c>
      <c r="L41">
        <v>18</v>
      </c>
      <c r="M41" s="2">
        <f>COUNTIFS(naar,$J41,L5:L29,M37)</f>
        <v>1</v>
      </c>
      <c r="N41" s="2">
        <f>COUNTIFS(naar,$J41,L5:L29,N37)</f>
        <v>1</v>
      </c>
      <c r="O41" s="2">
        <f>COUNTIFS(naar,$J41,P5:P29,O37)</f>
        <v>1</v>
      </c>
      <c r="P41" s="2">
        <f>COUNTIFS(naar,$J41,P5:P29,P37)</f>
        <v>1</v>
      </c>
      <c r="R41">
        <f>M41*L41</f>
        <v>18</v>
      </c>
      <c r="S41">
        <f>N41*L41</f>
        <v>18</v>
      </c>
      <c r="T41">
        <f>O41*$L41</f>
        <v>18</v>
      </c>
      <c r="U41">
        <f>P41*$L41</f>
        <v>18</v>
      </c>
    </row>
    <row r="42" spans="1:29" x14ac:dyDescent="0.25">
      <c r="B42" s="2"/>
      <c r="J42" t="str">
        <f>F19</f>
        <v>la fleche</v>
      </c>
      <c r="L42">
        <v>0</v>
      </c>
      <c r="M42" s="2">
        <f>COUNTIFS(naar,$J42,L5:L29,M37)</f>
        <v>1</v>
      </c>
      <c r="N42" s="2">
        <f>COUNTIFS(naar,$J42,L5:L29,N37)</f>
        <v>1</v>
      </c>
      <c r="O42" s="2">
        <f>COUNTIFS(naar,$J42,P5:P29,O37)</f>
        <v>1</v>
      </c>
      <c r="P42" s="2">
        <f>COUNTIFS(naar,$J42,P5:P29,P37)</f>
        <v>1</v>
      </c>
      <c r="R42">
        <f>M42*L42</f>
        <v>0</v>
      </c>
      <c r="S42">
        <f>N42*L42</f>
        <v>0</v>
      </c>
      <c r="T42">
        <f>O42*$L42</f>
        <v>0</v>
      </c>
      <c r="U42">
        <f>P42*$L42</f>
        <v>0</v>
      </c>
    </row>
    <row r="43" spans="1:29" x14ac:dyDescent="0.25">
      <c r="B43" s="2"/>
      <c r="J43" s="31" t="s">
        <v>45</v>
      </c>
      <c r="L43">
        <v>8.5</v>
      </c>
      <c r="M43" s="2">
        <f>COUNTIFS(naar,$J43,L5:L29,M37)</f>
        <v>1</v>
      </c>
      <c r="N43" s="2">
        <f>COUNTIFS(naar,$J43,M5:M29,N37)</f>
        <v>0</v>
      </c>
      <c r="O43" s="2">
        <f>COUNTIFS(naar,$J43,P5:P29,O37)</f>
        <v>1</v>
      </c>
      <c r="P43" s="2">
        <f>COUNTIFS(naar,$J43,P5:P29,P37)</f>
        <v>0</v>
      </c>
      <c r="R43">
        <f>M43*$L43</f>
        <v>8.5</v>
      </c>
      <c r="S43">
        <f>N43*L43</f>
        <v>0</v>
      </c>
      <c r="T43">
        <f>O43*$L43</f>
        <v>8.5</v>
      </c>
      <c r="U43">
        <f>P43*$L43</f>
        <v>0</v>
      </c>
    </row>
    <row r="44" spans="1:29" x14ac:dyDescent="0.25">
      <c r="B44" s="2"/>
      <c r="J44" s="31" t="s">
        <v>94</v>
      </c>
      <c r="L44">
        <v>0</v>
      </c>
      <c r="M44" s="2">
        <f>COUNTIFS(naar,$J44,L5:L29,M37)</f>
        <v>0</v>
      </c>
      <c r="N44" s="2">
        <f>COUNTIFS(naar,$J44,L5:L29,N37)</f>
        <v>1</v>
      </c>
      <c r="O44" s="2">
        <f>COUNTIFS(naar,$J44,P5:P29,O37)</f>
        <v>0</v>
      </c>
      <c r="P44" s="2">
        <v>0</v>
      </c>
      <c r="R44">
        <f>M44*L44</f>
        <v>0</v>
      </c>
      <c r="S44">
        <f t="shared" ref="S44:S46" si="10">N44*L44</f>
        <v>0</v>
      </c>
      <c r="T44">
        <f t="shared" ref="T44:U45" si="11">O44*$L44</f>
        <v>0</v>
      </c>
      <c r="U44">
        <f t="shared" si="11"/>
        <v>0</v>
      </c>
    </row>
    <row r="45" spans="1:29" x14ac:dyDescent="0.25">
      <c r="B45" s="2"/>
      <c r="J45" s="31" t="s">
        <v>95</v>
      </c>
      <c r="L45">
        <v>0</v>
      </c>
      <c r="M45" s="2">
        <f>COUNTIFS(naar,$J45,L5:L29,M37)</f>
        <v>0</v>
      </c>
      <c r="N45" s="2">
        <f>COUNTIFS(naar,$J45,L5:L29,N37)</f>
        <v>1</v>
      </c>
      <c r="O45" s="2">
        <f>COUNTIFS(naar,$J45,P5:P29,O37)</f>
        <v>0</v>
      </c>
      <c r="P45" s="2">
        <f>COUNTIFS(naar,$J45,P5:P29,P37)</f>
        <v>1</v>
      </c>
      <c r="R45">
        <f>M45*L45</f>
        <v>0</v>
      </c>
      <c r="S45">
        <f t="shared" si="10"/>
        <v>0</v>
      </c>
      <c r="T45">
        <f t="shared" si="11"/>
        <v>0</v>
      </c>
      <c r="U45">
        <f t="shared" si="11"/>
        <v>0</v>
      </c>
    </row>
    <row r="46" spans="1:29" x14ac:dyDescent="0.25">
      <c r="B46" s="2"/>
      <c r="J46" s="31" t="s">
        <v>96</v>
      </c>
      <c r="L46">
        <v>0</v>
      </c>
      <c r="M46" s="2">
        <f>COUNTIFS(naar,$J46,L5:L29,M37)</f>
        <v>1</v>
      </c>
      <c r="N46" s="2">
        <f>COUNTIFS(naar,$J46,L5:L29,N37)</f>
        <v>0</v>
      </c>
      <c r="O46" s="2">
        <f>COUNTIFS(naar,$J46,P5:P29,O37)</f>
        <v>1</v>
      </c>
      <c r="P46" s="2">
        <f>COUNTIFS(naar,$J46,P5:P29,P37)</f>
        <v>0</v>
      </c>
      <c r="R46">
        <f t="shared" ref="R46" si="12">M46*L46</f>
        <v>0</v>
      </c>
      <c r="S46">
        <f t="shared" si="10"/>
        <v>0</v>
      </c>
      <c r="T46">
        <f>O46*$L46</f>
        <v>0</v>
      </c>
      <c r="U46">
        <f>P46*$L46</f>
        <v>0</v>
      </c>
    </row>
    <row r="47" spans="1:29" x14ac:dyDescent="0.25">
      <c r="B47" s="2"/>
      <c r="J47" s="31" t="s">
        <v>43</v>
      </c>
      <c r="L47">
        <v>6</v>
      </c>
      <c r="M47" s="2">
        <f>COUNTIFS(naar,$J47,L5:L29,M37)</f>
        <v>0</v>
      </c>
      <c r="N47" s="2">
        <f>COUNTIFS(naar,$J47,L5:L29,N37)</f>
        <v>1</v>
      </c>
      <c r="O47" s="2">
        <f>COUNTIFS(naar,$J47,P5:P29,O37)</f>
        <v>0</v>
      </c>
      <c r="P47" s="2">
        <f>COUNTIFS(naar,$J47,P5:P29,P37)</f>
        <v>1</v>
      </c>
      <c r="R47">
        <f t="shared" ref="R47" si="13">M47*L47</f>
        <v>0</v>
      </c>
      <c r="S47">
        <f t="shared" ref="S47" si="14">N47*L47</f>
        <v>6</v>
      </c>
      <c r="T47">
        <f>O47*$L47</f>
        <v>0</v>
      </c>
      <c r="U47">
        <f>P47*$L47</f>
        <v>6</v>
      </c>
    </row>
    <row r="48" spans="1:29" x14ac:dyDescent="0.25">
      <c r="B48" s="2"/>
      <c r="J48" t="s">
        <v>82</v>
      </c>
      <c r="L48">
        <v>45</v>
      </c>
      <c r="M48" s="2">
        <f>COUNTIFS(naar,$J48,L5:L29,M37)</f>
        <v>1</v>
      </c>
      <c r="N48" s="2">
        <f>COUNTIFS(naar,$J48,L5:L29,N37)</f>
        <v>0</v>
      </c>
      <c r="O48" s="2">
        <f>COUNTIFS(naar,$J48,P5:P29,O37)</f>
        <v>1</v>
      </c>
      <c r="P48" s="2">
        <f>COUNTIFS(naar,$J48,P5:P29,P37)</f>
        <v>0</v>
      </c>
      <c r="R48">
        <f t="shared" ref="R48" si="15">M48*L48</f>
        <v>45</v>
      </c>
      <c r="S48">
        <f t="shared" ref="S48" si="16">N48*L48</f>
        <v>0</v>
      </c>
      <c r="T48">
        <f>O48*$L48</f>
        <v>45</v>
      </c>
      <c r="U48">
        <f>P48*$L48</f>
        <v>0</v>
      </c>
    </row>
    <row r="49" spans="10:21" x14ac:dyDescent="0.25">
      <c r="J49" t="str">
        <f>F25</f>
        <v>rotterdam</v>
      </c>
      <c r="L49">
        <v>30</v>
      </c>
      <c r="M49" s="2">
        <f>COUNTIFS(naar,$J49,L5:L29,M37)</f>
        <v>0</v>
      </c>
      <c r="N49" s="2">
        <f>COUNTIFS(naar,$J49,L5:L29,N37)</f>
        <v>1</v>
      </c>
      <c r="O49" s="2">
        <f>COUNTIFS(naar,$J49,P5:P29,O37)</f>
        <v>0</v>
      </c>
      <c r="P49" s="2">
        <f>COUNTIFS(naar,$J49,P5:P29,P37)</f>
        <v>1</v>
      </c>
      <c r="R49">
        <f t="shared" ref="R49:R51" si="17">M49*L49</f>
        <v>0</v>
      </c>
      <c r="S49">
        <f t="shared" ref="S49:S51" si="18">N49*L49</f>
        <v>30</v>
      </c>
      <c r="T49">
        <f t="shared" ref="T49:T51" si="19">O49*$L49</f>
        <v>0</v>
      </c>
      <c r="U49">
        <f t="shared" ref="U49:U51" si="20">P49*$L49</f>
        <v>30</v>
      </c>
    </row>
  </sheetData>
  <pageMargins left="0.25" right="0.25" top="0.75" bottom="0.75" header="0.3" footer="0.3"/>
  <pageSetup paperSize="9" scale="5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workbookViewId="0">
      <selection activeCell="B16" sqref="B16"/>
    </sheetView>
  </sheetViews>
  <sheetFormatPr defaultRowHeight="15" x14ac:dyDescent="0.25"/>
  <sheetData>
    <row r="1" spans="1:10" x14ac:dyDescent="0.25">
      <c r="A1" t="s">
        <v>24</v>
      </c>
      <c r="B1" t="s">
        <v>24</v>
      </c>
      <c r="C1" t="s">
        <v>24</v>
      </c>
      <c r="D1" t="s">
        <v>24</v>
      </c>
      <c r="E1" t="s">
        <v>24</v>
      </c>
      <c r="F1" t="s">
        <v>24</v>
      </c>
      <c r="G1" t="s">
        <v>24</v>
      </c>
      <c r="H1" t="s">
        <v>24</v>
      </c>
      <c r="I1" t="s">
        <v>24</v>
      </c>
      <c r="J1" t="s">
        <v>24</v>
      </c>
    </row>
    <row r="2" spans="1:10" x14ac:dyDescent="0.25">
      <c r="A2" t="s">
        <v>13</v>
      </c>
      <c r="B2" t="s">
        <v>21</v>
      </c>
      <c r="C2" t="s">
        <v>1</v>
      </c>
      <c r="D2" t="s">
        <v>14</v>
      </c>
      <c r="E2" t="s">
        <v>17</v>
      </c>
    </row>
    <row r="7" spans="1:10" x14ac:dyDescent="0.25">
      <c r="A7" t="s">
        <v>51</v>
      </c>
    </row>
    <row r="8" spans="1:10" x14ac:dyDescent="0.25">
      <c r="B8" s="2" t="s">
        <v>6</v>
      </c>
    </row>
    <row r="9" spans="1:10" x14ac:dyDescent="0.25">
      <c r="B9" s="2" t="s">
        <v>7</v>
      </c>
    </row>
    <row r="10" spans="1:10" x14ac:dyDescent="0.25">
      <c r="B10" s="2" t="s">
        <v>48</v>
      </c>
    </row>
    <row r="11" spans="1:10" x14ac:dyDescent="0.25">
      <c r="B11" s="2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7</vt:i4>
      </vt:variant>
    </vt:vector>
  </HeadingPairs>
  <TitlesOfParts>
    <vt:vector size="9" baseType="lpstr">
      <vt:lpstr>Blad1</vt:lpstr>
      <vt:lpstr>Blad2</vt:lpstr>
      <vt:lpstr>Blad1!Afdrukbereik</vt:lpstr>
      <vt:lpstr>naar</vt:lpstr>
      <vt:lpstr>pilot</vt:lpstr>
      <vt:lpstr>tabel</vt:lpstr>
      <vt:lpstr>tabel1</vt:lpstr>
      <vt:lpstr>tabel2</vt:lpstr>
      <vt:lpstr>tabel3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cp:lastPrinted>2019-07-13T14:28:48Z</cp:lastPrinted>
  <dcterms:created xsi:type="dcterms:W3CDTF">2014-07-06T21:45:33Z</dcterms:created>
  <dcterms:modified xsi:type="dcterms:W3CDTF">2019-07-13T14:35:16Z</dcterms:modified>
</cp:coreProperties>
</file>